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https://logancity-my.sharepoint.com/personal/cheryllawie_logan_qld_gov_au/Documents/Branches/Branch - DA/"/>
    </mc:Choice>
  </mc:AlternateContent>
  <xr:revisionPtr revIDLastSave="4" documentId="8_{2805B34B-9878-41D0-A94A-83A111BC7506}" xr6:coauthVersionLast="47" xr6:coauthVersionMax="47" xr10:uidLastSave="{AB5BE052-57D3-4CB8-ACCD-7E6D7B3BFB65}"/>
  <bookViews>
    <workbookView xWindow="33675" yWindow="1815" windowWidth="21600" windowHeight="11295" xr2:uid="{00000000-000D-0000-FFFF-FFFF00000000}"/>
  </bookViews>
  <sheets>
    <sheet name="Estimator - Reconfig Lots"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 i="1" l="1"/>
  <c r="D10" i="1"/>
  <c r="D12" i="1" l="1"/>
  <c r="D35" i="1" l="1"/>
  <c r="D34" i="1"/>
  <c r="D18" i="1"/>
  <c r="D20" i="1" s="1"/>
  <c r="D32" i="1"/>
  <c r="A16" i="1"/>
  <c r="A17" i="1" s="1"/>
  <c r="A18" i="1" s="1"/>
  <c r="A19" i="1" s="1"/>
  <c r="D14" i="1"/>
  <c r="A22" i="1" l="1"/>
  <c r="A23" i="1" s="1"/>
  <c r="A24" i="1" s="1"/>
  <c r="A25" i="1" s="1"/>
  <c r="A26" i="1" s="1"/>
  <c r="A27" i="1" s="1"/>
  <c r="A28" i="1" s="1"/>
  <c r="A29" i="1" s="1"/>
  <c r="A30" i="1" s="1"/>
  <c r="A31" i="1" s="1"/>
  <c r="A34" i="1" s="1"/>
  <c r="A35" i="1" s="1"/>
  <c r="A36" i="1" s="1"/>
  <c r="A37" i="1" s="1"/>
  <c r="A38" i="1" s="1"/>
  <c r="D39" i="1"/>
  <c r="D40" i="1" s="1"/>
  <c r="D41" i="1" s="1"/>
  <c r="D42" i="1" s="1"/>
</calcChain>
</file>

<file path=xl/sharedStrings.xml><?xml version="1.0" encoding="utf-8"?>
<sst xmlns="http://schemas.openxmlformats.org/spreadsheetml/2006/main" count="70" uniqueCount="63">
  <si>
    <t>2025/2026</t>
  </si>
  <si>
    <t>Checklist - Cost Estimate for Reconfiguration of Lot Works (Subdivision)</t>
  </si>
  <si>
    <t>This tool is a guide only, to assist with your planning and feasibility assessments for a proposed development. It does not represent a formal quotation or an invoice for payment, nor does it imply support for the proposed development. Council does not warrant the accuracy, completeness or currency of this information and accepts no responsibility for, or in connection with, any loss or damage suffered as a result of any inaccuracies, errors or omissions, or your reliance on this information.</t>
  </si>
  <si>
    <r>
      <t xml:space="preserve">INSTRUCTIONS:
Please enter the relevant information into the </t>
    </r>
    <r>
      <rPr>
        <b/>
        <sz val="11"/>
        <color rgb="FFEFB310"/>
        <rFont val="Arial"/>
        <family val="2"/>
      </rPr>
      <t>amber</t>
    </r>
    <r>
      <rPr>
        <b/>
        <sz val="11"/>
        <color theme="0"/>
        <rFont val="Arial"/>
        <family val="2"/>
      </rPr>
      <t xml:space="preserve"> shaded cells - formulae will do the rest.</t>
    </r>
  </si>
  <si>
    <t>STAGE 1 - PLANNING APPLICATION</t>
  </si>
  <si>
    <t>Application fees (Reconfiguring a lot)</t>
  </si>
  <si>
    <t>Base fee (code assessable application)</t>
  </si>
  <si>
    <t>per lot fee for code assessable applications</t>
  </si>
  <si>
    <t>Base fee (impact assessable application)</t>
  </si>
  <si>
    <t>per lot fee for impact assessable applications</t>
  </si>
  <si>
    <r>
      <t xml:space="preserve">Category (level) of assessment:
- if Code, please enter </t>
    </r>
    <r>
      <rPr>
        <b/>
        <sz val="11"/>
        <color theme="1"/>
        <rFont val="Arial"/>
        <family val="2"/>
      </rPr>
      <t>C</t>
    </r>
    <r>
      <rPr>
        <sz val="11"/>
        <color theme="1"/>
        <rFont val="Arial"/>
        <family val="2"/>
      </rPr>
      <t xml:space="preserve">
- if Impact, please enter </t>
    </r>
    <r>
      <rPr>
        <b/>
        <sz val="11"/>
        <color theme="1"/>
        <rFont val="Arial"/>
        <family val="2"/>
      </rPr>
      <t>I</t>
    </r>
  </si>
  <si>
    <t>Enter number of lots 
(e.g. if 1 into 4, enter 4)</t>
  </si>
  <si>
    <t>Total planning application fee</t>
  </si>
  <si>
    <t>Consultancy fees for preparation of plans and other documentation</t>
  </si>
  <si>
    <t>Enter consultant's estimated fee:</t>
  </si>
  <si>
    <t>Total Stage 1 (Planning) costs</t>
  </si>
  <si>
    <t>STAGE 2 - OPERATIONAL WORKS</t>
  </si>
  <si>
    <t>Survey fees</t>
  </si>
  <si>
    <t>Enter surveyor's estimated fee if applicable:</t>
  </si>
  <si>
    <t>Engineering/landscape architect fees</t>
  </si>
  <si>
    <t>Enter engineer's estimated fee if applicable:</t>
  </si>
  <si>
    <t>Application fees (Operational Works) - per lot</t>
  </si>
  <si>
    <t>Electrical fees</t>
  </si>
  <si>
    <t>Enter fee if applicable:</t>
  </si>
  <si>
    <t>Total Stage 2 (Op works) costs</t>
  </si>
  <si>
    <t>STAGE 3 - SITE WORKS</t>
  </si>
  <si>
    <t>Roadworks, drainage and landscaping</t>
  </si>
  <si>
    <t>Enter engineer's estimate if applicable</t>
  </si>
  <si>
    <t>Stormwater access to street through neighbouring premises</t>
  </si>
  <si>
    <t>Enter allowance for compensation</t>
  </si>
  <si>
    <t>Water supply works</t>
  </si>
  <si>
    <t>Sewerage</t>
  </si>
  <si>
    <t>Electricity services</t>
  </si>
  <si>
    <t>Telecommunication services</t>
  </si>
  <si>
    <t>Engineering design and supervision</t>
  </si>
  <si>
    <t>Site surveys</t>
  </si>
  <si>
    <t>Water connection fees</t>
  </si>
  <si>
    <t>As estimated by Council</t>
  </si>
  <si>
    <t>Sewer connection</t>
  </si>
  <si>
    <t>Total Stage 3 (Site works) costs</t>
  </si>
  <si>
    <t>STAGE 4 - PLAN ENDORSEMENT</t>
  </si>
  <si>
    <t>Plan sealing fees - per lot</t>
  </si>
  <si>
    <t>Access Easement / Easement fee</t>
  </si>
  <si>
    <t>per application</t>
  </si>
  <si>
    <r>
      <t xml:space="preserve">Infrastructure Charges - please see Council's website (search Infrastructure planning &amp; charges) for more information.  </t>
    </r>
    <r>
      <rPr>
        <i/>
        <sz val="10"/>
        <color theme="1"/>
        <rFont val="Arial"/>
        <family val="2"/>
      </rPr>
      <t>To calculate the applicable infrastructure charges for your proposed development please use Council's online estimator - select Infrastructure Charges Estimate from the Logan PD Hub home page and follow the instructions/prompts.</t>
    </r>
  </si>
  <si>
    <t>Easement documents - Solicitors' fees</t>
  </si>
  <si>
    <t>Enter solicitor's estimate</t>
  </si>
  <si>
    <t>Land Titles Office - fees for lodgement and registration.</t>
  </si>
  <si>
    <t>https://www.titlesqld.com.au/fees-payments/fee-calculator/</t>
  </si>
  <si>
    <t>Total Stage 4 (Plan endorsement) costs</t>
  </si>
  <si>
    <t>Sub-total (Stage 1 to 4)</t>
  </si>
  <si>
    <t>Add 10% contingency</t>
  </si>
  <si>
    <t>Estimated total project cost</t>
  </si>
  <si>
    <t>Logan City Council</t>
  </si>
  <si>
    <t>07 3412 5269</t>
  </si>
  <si>
    <t xml:space="preserve">  Phone</t>
  </si>
  <si>
    <t>PO Box 3226 Logan Central QLD  4114</t>
  </si>
  <si>
    <t>council@logan.qld.gov.au</t>
  </si>
  <si>
    <t xml:space="preserve">  Email</t>
  </si>
  <si>
    <t>Document Reference:  #11367598</t>
  </si>
  <si>
    <t>logan.qld.gov.au</t>
  </si>
  <si>
    <t xml:space="preserve">  Web</t>
  </si>
  <si>
    <t>https://pdhub.logan.qld.gov.au/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</si>
</sst>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_);[Red]\(&quot;$&quot;#,##0\)"/>
    <numFmt numFmtId="165" formatCode="_(&quot;$&quot;* #,##0.00_);_(&quot;$&quot;* \(#,##0.00\);_(&quot;$&quot;* &quot;-&quot;??_);_(@_)"/>
  </numFmts>
  <fonts count="16" x14ac:knownFonts="1">
    <font>
      <sz val="11"/>
      <color theme="1"/>
      <name val="Arial"/>
      <family val="2"/>
    </font>
    <font>
      <sz val="11"/>
      <color theme="1"/>
      <name val="Arial"/>
      <family val="2"/>
    </font>
    <font>
      <b/>
      <sz val="11"/>
      <color theme="0"/>
      <name val="Arial"/>
      <family val="2"/>
    </font>
    <font>
      <b/>
      <sz val="11"/>
      <color theme="1"/>
      <name val="Arial"/>
      <family val="2"/>
    </font>
    <font>
      <sz val="11"/>
      <color theme="0"/>
      <name val="Arial"/>
      <family val="2"/>
    </font>
    <font>
      <b/>
      <sz val="14"/>
      <color theme="0"/>
      <name val="Arial"/>
      <family val="2"/>
    </font>
    <font>
      <u/>
      <sz val="11"/>
      <color theme="10"/>
      <name val="Arial"/>
      <family val="2"/>
    </font>
    <font>
      <i/>
      <sz val="10"/>
      <color rgb="FF002060"/>
      <name val="Arial"/>
      <family val="2"/>
    </font>
    <font>
      <sz val="8"/>
      <color theme="1"/>
      <name val="Arial"/>
      <family val="2"/>
    </font>
    <font>
      <i/>
      <sz val="10"/>
      <color theme="1"/>
      <name val="Arial"/>
      <family val="2"/>
    </font>
    <font>
      <b/>
      <sz val="12"/>
      <color theme="1"/>
      <name val="Arial"/>
      <family val="2"/>
    </font>
    <font>
      <b/>
      <sz val="14"/>
      <color theme="1"/>
      <name val="Arial"/>
      <family val="2"/>
    </font>
    <font>
      <b/>
      <u/>
      <sz val="11"/>
      <color theme="0"/>
      <name val="Arial"/>
      <family val="2"/>
    </font>
    <font>
      <b/>
      <sz val="25"/>
      <color theme="0"/>
      <name val="Arial"/>
      <family val="2"/>
    </font>
    <font>
      <u/>
      <sz val="11"/>
      <color theme="0"/>
      <name val="Arial"/>
      <family val="2"/>
    </font>
    <font>
      <b/>
      <sz val="11"/>
      <color rgb="FFEFB310"/>
      <name val="Arial"/>
      <family val="2"/>
    </font>
  </fonts>
  <fills count="8">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rgb="FFF7A042"/>
        <bgColor indexed="64"/>
      </patternFill>
    </fill>
    <fill>
      <patternFill patternType="solid">
        <fgColor rgb="FF004173"/>
        <bgColor indexed="64"/>
      </patternFill>
    </fill>
    <fill>
      <patternFill patternType="solid">
        <fgColor rgb="FFFEC95A"/>
        <bgColor indexed="64"/>
      </patternFill>
    </fill>
    <fill>
      <patternFill patternType="solid">
        <fgColor rgb="FF420A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165" fontId="1" fillId="0" borderId="0" applyFont="0" applyFill="0" applyBorder="0" applyAlignment="0" applyProtection="0"/>
    <xf numFmtId="0" fontId="6" fillId="0" borderId="0" applyNumberFormat="0" applyFill="0" applyBorder="0" applyAlignment="0" applyProtection="0"/>
  </cellStyleXfs>
  <cellXfs count="59">
    <xf numFmtId="0" fontId="0" fillId="0" borderId="0" xfId="0"/>
    <xf numFmtId="0" fontId="0" fillId="0" borderId="0" xfId="0" applyAlignment="1">
      <alignment vertical="center" wrapText="1"/>
    </xf>
    <xf numFmtId="0" fontId="0" fillId="0" borderId="0" xfId="0" applyAlignment="1">
      <alignment horizontal="right" vertical="center" wrapText="1"/>
    </xf>
    <xf numFmtId="0" fontId="0" fillId="0" borderId="0" xfId="0" applyAlignment="1">
      <alignment horizontal="center" vertical="top" wrapText="1"/>
    </xf>
    <xf numFmtId="0" fontId="0" fillId="0" borderId="0" xfId="0" applyAlignment="1">
      <alignment wrapText="1"/>
    </xf>
    <xf numFmtId="0" fontId="3" fillId="0" borderId="0" xfId="0" applyFont="1"/>
    <xf numFmtId="0" fontId="0" fillId="0" borderId="0" xfId="0" applyAlignment="1">
      <alignment horizontal="center" wrapText="1"/>
    </xf>
    <xf numFmtId="0" fontId="0" fillId="0" borderId="0" xfId="0" applyAlignment="1">
      <alignment horizontal="center" vertical="center" wrapText="1"/>
    </xf>
    <xf numFmtId="0" fontId="0" fillId="0" borderId="1" xfId="0" applyBorder="1" applyAlignment="1">
      <alignment horizontal="center" vertical="top" wrapText="1"/>
    </xf>
    <xf numFmtId="0" fontId="0" fillId="0" borderId="1" xfId="0" applyBorder="1" applyAlignment="1">
      <alignment vertical="top" wrapText="1"/>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4" xfId="0" applyFont="1" applyFill="1" applyBorder="1" applyAlignment="1">
      <alignment vertical="center"/>
    </xf>
    <xf numFmtId="0" fontId="7" fillId="0" borderId="1" xfId="0" applyFont="1" applyBorder="1" applyAlignment="1">
      <alignment horizontal="right" wrapText="1"/>
    </xf>
    <xf numFmtId="0" fontId="3" fillId="0" borderId="5" xfId="0" applyFont="1" applyBorder="1" applyAlignment="1">
      <alignment wrapText="1"/>
    </xf>
    <xf numFmtId="0" fontId="0" fillId="0" borderId="1" xfId="0" applyBorder="1" applyAlignment="1">
      <alignment horizontal="center" vertical="center" wrapText="1"/>
    </xf>
    <xf numFmtId="0" fontId="0" fillId="0" borderId="1" xfId="0" applyBorder="1" applyAlignment="1">
      <alignment vertical="center" wrapText="1"/>
    </xf>
    <xf numFmtId="0" fontId="7" fillId="0" borderId="1" xfId="0" applyFont="1" applyBorder="1" applyAlignment="1">
      <alignment horizontal="right" vertical="center" wrapText="1"/>
    </xf>
    <xf numFmtId="0" fontId="7" fillId="0" borderId="7" xfId="0" applyFont="1" applyBorder="1" applyAlignment="1">
      <alignment horizontal="right" vertical="center" wrapText="1"/>
    </xf>
    <xf numFmtId="165" fontId="3" fillId="0" borderId="9" xfId="1" applyFont="1" applyBorder="1" applyAlignment="1">
      <alignment vertical="center" wrapText="1"/>
    </xf>
    <xf numFmtId="165" fontId="3" fillId="0" borderId="11" xfId="1" applyFont="1" applyBorder="1" applyAlignment="1">
      <alignment vertical="center" wrapText="1"/>
    </xf>
    <xf numFmtId="0" fontId="0" fillId="0" borderId="1" xfId="0" applyBorder="1" applyAlignment="1">
      <alignment horizontal="right" vertical="center" wrapText="1"/>
    </xf>
    <xf numFmtId="165" fontId="0" fillId="0" borderId="1" xfId="1" applyFont="1" applyBorder="1" applyAlignment="1">
      <alignment vertical="center" wrapText="1"/>
    </xf>
    <xf numFmtId="165" fontId="3" fillId="0" borderId="13" xfId="1" applyFont="1" applyBorder="1" applyAlignment="1">
      <alignment vertical="center" wrapText="1"/>
    </xf>
    <xf numFmtId="164" fontId="0" fillId="0" borderId="1" xfId="0" applyNumberFormat="1" applyBorder="1" applyAlignment="1">
      <alignment horizontal="right" vertical="center" wrapText="1"/>
    </xf>
    <xf numFmtId="0" fontId="6" fillId="0" borderId="1" xfId="2" applyBorder="1" applyAlignment="1">
      <alignment vertical="center" wrapText="1"/>
    </xf>
    <xf numFmtId="165" fontId="0" fillId="0" borderId="0" xfId="0" applyNumberFormat="1" applyAlignment="1">
      <alignment vertical="center" wrapText="1"/>
    </xf>
    <xf numFmtId="0" fontId="11" fillId="0" borderId="8" xfId="0" applyFont="1" applyBorder="1" applyAlignment="1">
      <alignment vertical="center" wrapText="1"/>
    </xf>
    <xf numFmtId="165" fontId="11" fillId="0" borderId="9" xfId="0" applyNumberFormat="1" applyFont="1" applyBorder="1" applyAlignment="1">
      <alignment vertical="center" wrapText="1"/>
    </xf>
    <xf numFmtId="165" fontId="10" fillId="0" borderId="9" xfId="1" applyFont="1" applyBorder="1" applyAlignment="1">
      <alignment vertical="center" wrapText="1"/>
    </xf>
    <xf numFmtId="0" fontId="10" fillId="0" borderId="8"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165" fontId="0" fillId="0" borderId="1" xfId="1" applyFont="1" applyBorder="1" applyAlignment="1">
      <alignment horizontal="center" vertical="center" wrapText="1"/>
    </xf>
    <xf numFmtId="165" fontId="3" fillId="0" borderId="6" xfId="1" applyFont="1" applyBorder="1" applyAlignment="1">
      <alignment horizontal="center" wrapText="1"/>
    </xf>
    <xf numFmtId="0" fontId="0" fillId="3" borderId="1" xfId="0" applyFill="1" applyBorder="1" applyAlignment="1">
      <alignment horizontal="right" vertical="top" wrapText="1"/>
    </xf>
    <xf numFmtId="165" fontId="0" fillId="3" borderId="1" xfId="1" applyFont="1" applyFill="1" applyBorder="1" applyAlignment="1">
      <alignment horizontal="center" vertical="top" wrapText="1"/>
    </xf>
    <xf numFmtId="0" fontId="0" fillId="3" borderId="0" xfId="0" applyFill="1" applyAlignment="1">
      <alignment horizontal="right" vertical="top" wrapText="1"/>
    </xf>
    <xf numFmtId="0" fontId="11" fillId="4" borderId="0" xfId="0" applyFont="1" applyFill="1" applyAlignment="1">
      <alignment vertical="center"/>
    </xf>
    <xf numFmtId="0" fontId="0" fillId="0" borderId="0" xfId="0" applyAlignment="1">
      <alignment vertical="center"/>
    </xf>
    <xf numFmtId="0" fontId="5" fillId="5" borderId="0" xfId="0" applyFont="1" applyFill="1"/>
    <xf numFmtId="0" fontId="2" fillId="5" borderId="0" xfId="0" applyFont="1" applyFill="1"/>
    <xf numFmtId="0" fontId="4" fillId="5" borderId="0" xfId="0" applyFont="1" applyFill="1"/>
    <xf numFmtId="0" fontId="2" fillId="5" borderId="0" xfId="0" applyFont="1" applyFill="1" applyAlignment="1">
      <alignment horizontal="right"/>
    </xf>
    <xf numFmtId="0" fontId="12" fillId="5" borderId="0" xfId="2" applyFont="1" applyFill="1" applyAlignment="1">
      <alignment horizontal="right"/>
    </xf>
    <xf numFmtId="165" fontId="0" fillId="6" borderId="7" xfId="1" applyFont="1" applyFill="1" applyBorder="1" applyAlignment="1">
      <alignment vertical="center" wrapText="1"/>
    </xf>
    <xf numFmtId="165" fontId="0" fillId="6" borderId="1" xfId="1" applyFont="1" applyFill="1" applyBorder="1" applyAlignment="1">
      <alignment vertical="center" wrapText="1"/>
    </xf>
    <xf numFmtId="0" fontId="13" fillId="5" borderId="0" xfId="0" applyFont="1" applyFill="1" applyAlignment="1">
      <alignment vertical="center"/>
    </xf>
    <xf numFmtId="0" fontId="14" fillId="5" borderId="0" xfId="2" applyFont="1" applyFill="1" applyAlignment="1">
      <alignment horizontal="right"/>
    </xf>
    <xf numFmtId="0" fontId="0" fillId="6" borderId="1" xfId="0" applyFill="1" applyBorder="1" applyAlignment="1">
      <alignment horizontal="right" vertical="center" wrapText="1"/>
    </xf>
    <xf numFmtId="49" fontId="6" fillId="6" borderId="0" xfId="2" applyNumberFormat="1" applyFill="1" applyAlignment="1">
      <alignment horizontal="righ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2" fillId="7" borderId="2" xfId="0" applyFont="1" applyFill="1" applyBorder="1" applyAlignment="1">
      <alignment horizontal="left" vertical="center" wrapText="1"/>
    </xf>
    <xf numFmtId="0" fontId="2" fillId="7" borderId="3" xfId="0" applyFont="1" applyFill="1" applyBorder="1" applyAlignment="1">
      <alignment horizontal="left" vertical="center" wrapText="1"/>
    </xf>
    <xf numFmtId="0" fontId="2" fillId="7" borderId="4" xfId="0" applyFont="1" applyFill="1" applyBorder="1" applyAlignment="1">
      <alignment horizontal="left" vertical="center" wrapText="1"/>
    </xf>
    <xf numFmtId="0" fontId="6" fillId="0" borderId="0" xfId="2" applyAlignment="1">
      <alignment vertical="center"/>
    </xf>
  </cellXfs>
  <cellStyles count="3">
    <cellStyle name="Currency" xfId="1" builtinId="4"/>
    <cellStyle name="Hyperlink" xfId="2" builtinId="8"/>
    <cellStyle name="Normal" xfId="0" builtinId="0"/>
  </cellStyles>
  <dxfs count="0"/>
  <tableStyles count="0" defaultTableStyle="TableStyleMedium2" defaultPivotStyle="PivotStyleLight16"/>
  <colors>
    <mruColors>
      <color rgb="FFEFB310"/>
      <color rgb="FF420A42"/>
      <color rgb="FFFEC95A"/>
      <color rgb="FF004173"/>
      <color rgb="FFF7A042"/>
      <color rgb="FF002448"/>
      <color rgb="FF00305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530343</xdr:colOff>
      <xdr:row>0</xdr:row>
      <xdr:rowOff>19050</xdr:rowOff>
    </xdr:from>
    <xdr:to>
      <xdr:col>3</xdr:col>
      <xdr:colOff>1162050</xdr:colOff>
      <xdr:row>0</xdr:row>
      <xdr:rowOff>654050</xdr:rowOff>
    </xdr:to>
    <xdr:pic>
      <xdr:nvPicPr>
        <xdr:cNvPr id="1025" name="Picture 1">
          <a:extLst>
            <a:ext uri="{FF2B5EF4-FFF2-40B4-BE49-F238E27FC236}">
              <a16:creationId xmlns:a16="http://schemas.microsoft.com/office/drawing/2014/main" id="{3DC86E47-3F67-47F6-9166-9179CB2B5E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50068" y="19050"/>
          <a:ext cx="631707"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itlesqld.com.au/fees-payments/fee-calculator/" TargetMode="External"/><Relationship Id="rId2" Type="http://schemas.openxmlformats.org/officeDocument/2006/relationships/hyperlink" Target="mailto:council@logan.qld.gov.au" TargetMode="External"/><Relationship Id="rId1" Type="http://schemas.openxmlformats.org/officeDocument/2006/relationships/hyperlink" Target="https://logan.qld.gov.au/"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pdhub.logan.qld.gov.a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45"/>
  <sheetViews>
    <sheetView tabSelected="1" topLeftCell="A4" zoomScaleNormal="100" workbookViewId="0">
      <selection activeCell="D10" sqref="D10"/>
    </sheetView>
  </sheetViews>
  <sheetFormatPr defaultRowHeight="14.25" x14ac:dyDescent="0.2"/>
  <cols>
    <col min="1" max="1" width="4.75" customWidth="1"/>
    <col min="2" max="2" width="33.625" customWidth="1"/>
    <col min="3" max="3" width="32.75" customWidth="1"/>
    <col min="4" max="4" width="15.875" customWidth="1"/>
  </cols>
  <sheetData>
    <row r="1" spans="1:4" ht="56.25" customHeight="1" x14ac:dyDescent="0.25">
      <c r="A1" s="48" t="s">
        <v>0</v>
      </c>
      <c r="B1" s="41"/>
      <c r="C1" s="41"/>
      <c r="D1" s="41"/>
    </row>
    <row r="2" spans="1:4" s="40" customFormat="1" ht="23.25" customHeight="1" x14ac:dyDescent="0.2">
      <c r="A2" s="39" t="s">
        <v>1</v>
      </c>
      <c r="B2" s="39"/>
      <c r="C2" s="39"/>
      <c r="D2" s="39"/>
    </row>
    <row r="3" spans="1:4" ht="43.5" customHeight="1" x14ac:dyDescent="0.2">
      <c r="A3" s="52" t="s">
        <v>2</v>
      </c>
      <c r="B3" s="53"/>
      <c r="C3" s="53"/>
      <c r="D3" s="54"/>
    </row>
    <row r="4" spans="1:4" ht="35.1" customHeight="1" x14ac:dyDescent="0.2">
      <c r="A4" s="55" t="s">
        <v>3</v>
      </c>
      <c r="B4" s="56"/>
      <c r="C4" s="56"/>
      <c r="D4" s="57"/>
    </row>
    <row r="5" spans="1:4" s="5" customFormat="1" ht="18.75" customHeight="1" x14ac:dyDescent="0.25">
      <c r="A5" s="10" t="s">
        <v>4</v>
      </c>
      <c r="B5" s="11"/>
      <c r="C5" s="11"/>
      <c r="D5" s="12"/>
    </row>
    <row r="6" spans="1:4" s="4" customFormat="1" ht="28.5" x14ac:dyDescent="0.2">
      <c r="A6" s="8">
        <v>1</v>
      </c>
      <c r="B6" s="9" t="s">
        <v>5</v>
      </c>
      <c r="C6" s="36" t="s">
        <v>6</v>
      </c>
      <c r="D6" s="37">
        <v>4913</v>
      </c>
    </row>
    <row r="7" spans="1:4" s="4" customFormat="1" ht="28.5" x14ac:dyDescent="0.2">
      <c r="A7" s="3"/>
      <c r="B7" s="9"/>
      <c r="C7" s="36" t="s">
        <v>7</v>
      </c>
      <c r="D7" s="37">
        <v>1055</v>
      </c>
    </row>
    <row r="8" spans="1:4" s="4" customFormat="1" ht="28.5" x14ac:dyDescent="0.2">
      <c r="A8" s="3"/>
      <c r="B8" s="9"/>
      <c r="C8" s="36" t="s">
        <v>8</v>
      </c>
      <c r="D8" s="37">
        <v>5649</v>
      </c>
    </row>
    <row r="9" spans="1:4" s="4" customFormat="1" ht="28.5" x14ac:dyDescent="0.2">
      <c r="A9" s="3"/>
      <c r="B9" s="9"/>
      <c r="C9" s="38" t="s">
        <v>9</v>
      </c>
      <c r="D9" s="37">
        <v>1194</v>
      </c>
    </row>
    <row r="10" spans="1:4" s="4" customFormat="1" ht="44.25" x14ac:dyDescent="0.2">
      <c r="A10" s="3"/>
      <c r="B10" s="9" t="s">
        <v>10</v>
      </c>
      <c r="C10" s="51"/>
      <c r="D10" s="34" t="b">
        <f>IF(C10="C",D6,IF(C10="I",D8))</f>
        <v>0</v>
      </c>
    </row>
    <row r="11" spans="1:4" s="4" customFormat="1" ht="25.5" x14ac:dyDescent="0.2">
      <c r="A11" s="6"/>
      <c r="B11" s="13" t="s">
        <v>11</v>
      </c>
      <c r="C11" s="50"/>
      <c r="D11" s="34" t="b">
        <f>IF(C10="C",C11*D7,IF(C10="I",C11*D9))</f>
        <v>0</v>
      </c>
    </row>
    <row r="12" spans="1:4" s="4" customFormat="1" ht="15" x14ac:dyDescent="0.25">
      <c r="A12" s="6"/>
      <c r="C12" s="14" t="s">
        <v>12</v>
      </c>
      <c r="D12" s="35">
        <f>D10 + D11</f>
        <v>0</v>
      </c>
    </row>
    <row r="13" spans="1:4" s="4" customFormat="1" ht="29.25" thickBot="1" x14ac:dyDescent="0.25">
      <c r="A13" s="15">
        <v>2</v>
      </c>
      <c r="B13" s="16" t="s">
        <v>13</v>
      </c>
      <c r="C13" s="18" t="s">
        <v>14</v>
      </c>
      <c r="D13" s="46"/>
    </row>
    <row r="14" spans="1:4" s="1" customFormat="1" ht="22.5" customHeight="1" x14ac:dyDescent="0.2">
      <c r="A14" s="7"/>
      <c r="C14" s="33" t="s">
        <v>15</v>
      </c>
      <c r="D14" s="20">
        <f>D12+D13</f>
        <v>0</v>
      </c>
    </row>
    <row r="15" spans="1:4" s="5" customFormat="1" ht="18.75" customHeight="1" x14ac:dyDescent="0.25">
      <c r="A15" s="10" t="s">
        <v>16</v>
      </c>
      <c r="B15" s="11"/>
      <c r="C15" s="11"/>
      <c r="D15" s="12"/>
    </row>
    <row r="16" spans="1:4" s="1" customFormat="1" ht="27" customHeight="1" x14ac:dyDescent="0.2">
      <c r="A16" s="15">
        <f>A13+1</f>
        <v>3</v>
      </c>
      <c r="B16" s="16" t="s">
        <v>17</v>
      </c>
      <c r="C16" s="17" t="s">
        <v>18</v>
      </c>
      <c r="D16" s="47"/>
    </row>
    <row r="17" spans="1:4" s="1" customFormat="1" ht="29.25" customHeight="1" x14ac:dyDescent="0.2">
      <c r="A17" s="15">
        <f>A16+1</f>
        <v>4</v>
      </c>
      <c r="B17" s="16" t="s">
        <v>19</v>
      </c>
      <c r="C17" s="17" t="s">
        <v>20</v>
      </c>
      <c r="D17" s="47"/>
    </row>
    <row r="18" spans="1:4" s="1" customFormat="1" ht="30.75" customHeight="1" x14ac:dyDescent="0.2">
      <c r="A18" s="15">
        <f t="shared" ref="A18:A19" si="0">A17+1</f>
        <v>5</v>
      </c>
      <c r="B18" s="16" t="s">
        <v>21</v>
      </c>
      <c r="C18" s="24">
        <v>2370</v>
      </c>
      <c r="D18" s="22">
        <f>C18*C11</f>
        <v>0</v>
      </c>
    </row>
    <row r="19" spans="1:4" s="1" customFormat="1" ht="25.5" customHeight="1" thickBot="1" x14ac:dyDescent="0.25">
      <c r="A19" s="15">
        <f t="shared" si="0"/>
        <v>6</v>
      </c>
      <c r="B19" s="16" t="s">
        <v>22</v>
      </c>
      <c r="C19" s="17" t="s">
        <v>23</v>
      </c>
      <c r="D19" s="47"/>
    </row>
    <row r="20" spans="1:4" s="4" customFormat="1" ht="23.25" customHeight="1" thickBot="1" x14ac:dyDescent="0.25">
      <c r="A20" s="6"/>
      <c r="C20" s="32" t="s">
        <v>24</v>
      </c>
      <c r="D20" s="19">
        <f>SUM(D16:D19)</f>
        <v>0</v>
      </c>
    </row>
    <row r="21" spans="1:4" s="5" customFormat="1" ht="18.75" customHeight="1" x14ac:dyDescent="0.25">
      <c r="A21" s="10" t="s">
        <v>25</v>
      </c>
      <c r="B21" s="11"/>
      <c r="C21" s="11"/>
      <c r="D21" s="12"/>
    </row>
    <row r="22" spans="1:4" s="1" customFormat="1" ht="19.5" customHeight="1" x14ac:dyDescent="0.2">
      <c r="A22" s="15">
        <f>A19+1</f>
        <v>7</v>
      </c>
      <c r="B22" s="16" t="s">
        <v>26</v>
      </c>
      <c r="C22" s="17" t="s">
        <v>27</v>
      </c>
      <c r="D22" s="47"/>
    </row>
    <row r="23" spans="1:4" s="1" customFormat="1" ht="30" customHeight="1" x14ac:dyDescent="0.2">
      <c r="A23" s="15">
        <f>A22+1</f>
        <v>8</v>
      </c>
      <c r="B23" s="16" t="s">
        <v>28</v>
      </c>
      <c r="C23" s="17" t="s">
        <v>29</v>
      </c>
      <c r="D23" s="47"/>
    </row>
    <row r="24" spans="1:4" s="1" customFormat="1" ht="19.5" customHeight="1" x14ac:dyDescent="0.2">
      <c r="A24" s="15">
        <f t="shared" ref="A24:A31" si="1">A23+1</f>
        <v>9</v>
      </c>
      <c r="B24" s="16" t="s">
        <v>30</v>
      </c>
      <c r="C24" s="17" t="s">
        <v>27</v>
      </c>
      <c r="D24" s="47"/>
    </row>
    <row r="25" spans="1:4" s="1" customFormat="1" ht="19.5" customHeight="1" x14ac:dyDescent="0.2">
      <c r="A25" s="15">
        <f t="shared" si="1"/>
        <v>10</v>
      </c>
      <c r="B25" s="16" t="s">
        <v>31</v>
      </c>
      <c r="C25" s="17" t="s">
        <v>27</v>
      </c>
      <c r="D25" s="47"/>
    </row>
    <row r="26" spans="1:4" s="1" customFormat="1" ht="19.5" customHeight="1" x14ac:dyDescent="0.2">
      <c r="A26" s="15">
        <f t="shared" si="1"/>
        <v>11</v>
      </c>
      <c r="B26" s="16" t="s">
        <v>32</v>
      </c>
      <c r="C26" s="17" t="s">
        <v>27</v>
      </c>
      <c r="D26" s="47"/>
    </row>
    <row r="27" spans="1:4" s="1" customFormat="1" ht="19.5" customHeight="1" x14ac:dyDescent="0.2">
      <c r="A27" s="15">
        <f t="shared" si="1"/>
        <v>12</v>
      </c>
      <c r="B27" s="16" t="s">
        <v>33</v>
      </c>
      <c r="C27" s="17" t="s">
        <v>27</v>
      </c>
      <c r="D27" s="47"/>
    </row>
    <row r="28" spans="1:4" s="1" customFormat="1" ht="19.5" customHeight="1" x14ac:dyDescent="0.2">
      <c r="A28" s="15">
        <f t="shared" si="1"/>
        <v>13</v>
      </c>
      <c r="B28" s="16" t="s">
        <v>34</v>
      </c>
      <c r="C28" s="17" t="s">
        <v>27</v>
      </c>
      <c r="D28" s="47"/>
    </row>
    <row r="29" spans="1:4" s="1" customFormat="1" ht="19.5" customHeight="1" x14ac:dyDescent="0.2">
      <c r="A29" s="15">
        <f t="shared" si="1"/>
        <v>14</v>
      </c>
      <c r="B29" s="16" t="s">
        <v>35</v>
      </c>
      <c r="C29" s="17" t="s">
        <v>27</v>
      </c>
      <c r="D29" s="47"/>
    </row>
    <row r="30" spans="1:4" s="1" customFormat="1" ht="19.5" customHeight="1" x14ac:dyDescent="0.2">
      <c r="A30" s="15">
        <f t="shared" si="1"/>
        <v>15</v>
      </c>
      <c r="B30" s="16" t="s">
        <v>36</v>
      </c>
      <c r="C30" s="21" t="s">
        <v>37</v>
      </c>
      <c r="D30" s="47"/>
    </row>
    <row r="31" spans="1:4" s="1" customFormat="1" ht="19.5" customHeight="1" x14ac:dyDescent="0.2">
      <c r="A31" s="15">
        <f t="shared" si="1"/>
        <v>16</v>
      </c>
      <c r="B31" s="16" t="s">
        <v>38</v>
      </c>
      <c r="C31" s="21" t="s">
        <v>37</v>
      </c>
      <c r="D31" s="47"/>
    </row>
    <row r="32" spans="1:4" s="4" customFormat="1" ht="23.25" customHeight="1" thickBot="1" x14ac:dyDescent="0.25">
      <c r="A32" s="6"/>
      <c r="C32" s="31" t="s">
        <v>39</v>
      </c>
      <c r="D32" s="23">
        <f>SUM(D22:D31)</f>
        <v>0</v>
      </c>
    </row>
    <row r="33" spans="1:4" s="5" customFormat="1" ht="18.75" customHeight="1" x14ac:dyDescent="0.25">
      <c r="A33" s="10" t="s">
        <v>40</v>
      </c>
      <c r="B33" s="11"/>
      <c r="C33" s="11"/>
      <c r="D33" s="12"/>
    </row>
    <row r="34" spans="1:4" s="1" customFormat="1" ht="17.25" customHeight="1" x14ac:dyDescent="0.2">
      <c r="A34" s="15">
        <f>A31+1</f>
        <v>17</v>
      </c>
      <c r="B34" s="16" t="s">
        <v>41</v>
      </c>
      <c r="C34" s="24">
        <v>900</v>
      </c>
      <c r="D34" s="22">
        <f>C34*C11</f>
        <v>0</v>
      </c>
    </row>
    <row r="35" spans="1:4" s="1" customFormat="1" ht="17.25" customHeight="1" x14ac:dyDescent="0.2">
      <c r="A35" s="15">
        <f>A34+1</f>
        <v>18</v>
      </c>
      <c r="B35" s="16" t="s">
        <v>42</v>
      </c>
      <c r="C35" s="21" t="s">
        <v>43</v>
      </c>
      <c r="D35" s="22">
        <f>C34</f>
        <v>900</v>
      </c>
    </row>
    <row r="36" spans="1:4" s="1" customFormat="1" ht="133.5" x14ac:dyDescent="0.2">
      <c r="A36" s="8">
        <f t="shared" ref="A36:A38" si="2">A35+1</f>
        <v>19</v>
      </c>
      <c r="B36" s="16" t="s">
        <v>44</v>
      </c>
      <c r="C36" s="58" t="s">
        <v>62</v>
      </c>
      <c r="D36" s="47"/>
    </row>
    <row r="37" spans="1:4" s="1" customFormat="1" x14ac:dyDescent="0.2">
      <c r="A37" s="15">
        <f t="shared" si="2"/>
        <v>20</v>
      </c>
      <c r="B37" s="16" t="s">
        <v>45</v>
      </c>
      <c r="C37" s="17" t="s">
        <v>46</v>
      </c>
      <c r="D37" s="47"/>
    </row>
    <row r="38" spans="1:4" s="1" customFormat="1" ht="28.5" x14ac:dyDescent="0.2">
      <c r="A38" s="15">
        <f t="shared" si="2"/>
        <v>21</v>
      </c>
      <c r="B38" s="16" t="s">
        <v>47</v>
      </c>
      <c r="C38" s="25" t="s">
        <v>48</v>
      </c>
      <c r="D38" s="47"/>
    </row>
    <row r="39" spans="1:4" s="1" customFormat="1" ht="31.5" customHeight="1" thickBot="1" x14ac:dyDescent="0.25">
      <c r="A39" s="7"/>
      <c r="C39" s="31" t="s">
        <v>49</v>
      </c>
      <c r="D39" s="23">
        <f>SUM(D34:D38)</f>
        <v>900</v>
      </c>
    </row>
    <row r="40" spans="1:4" s="1" customFormat="1" ht="31.5" customHeight="1" thickBot="1" x14ac:dyDescent="0.25">
      <c r="A40" s="7"/>
      <c r="C40" s="30" t="s">
        <v>50</v>
      </c>
      <c r="D40" s="29">
        <f>SUM(D14,D20,D32,D39)</f>
        <v>900</v>
      </c>
    </row>
    <row r="41" spans="1:4" s="1" customFormat="1" ht="15" thickBot="1" x14ac:dyDescent="0.25">
      <c r="A41" s="7"/>
      <c r="C41" s="2" t="s">
        <v>51</v>
      </c>
      <c r="D41" s="26">
        <f>0.1*D40</f>
        <v>90</v>
      </c>
    </row>
    <row r="42" spans="1:4" s="4" customFormat="1" ht="30.75" customHeight="1" thickBot="1" x14ac:dyDescent="0.25">
      <c r="A42" s="3"/>
      <c r="C42" s="27" t="s">
        <v>52</v>
      </c>
      <c r="D42" s="28">
        <f>SUM(D40,D41)</f>
        <v>990</v>
      </c>
    </row>
    <row r="43" spans="1:4" ht="17.25" customHeight="1" x14ac:dyDescent="0.25">
      <c r="A43" s="42" t="s">
        <v>53</v>
      </c>
      <c r="B43" s="43"/>
      <c r="C43" s="44" t="s">
        <v>54</v>
      </c>
      <c r="D43" s="43" t="s">
        <v>55</v>
      </c>
    </row>
    <row r="44" spans="1:4" ht="17.25" customHeight="1" x14ac:dyDescent="0.25">
      <c r="A44" s="43" t="s">
        <v>56</v>
      </c>
      <c r="B44" s="43"/>
      <c r="C44" s="45" t="s">
        <v>57</v>
      </c>
      <c r="D44" s="43" t="s">
        <v>58</v>
      </c>
    </row>
    <row r="45" spans="1:4" ht="17.25" customHeight="1" x14ac:dyDescent="0.2">
      <c r="A45" s="43" t="s">
        <v>59</v>
      </c>
      <c r="B45" s="43"/>
      <c r="C45" s="49" t="s">
        <v>60</v>
      </c>
      <c r="D45" s="43" t="s">
        <v>61</v>
      </c>
    </row>
  </sheetData>
  <mergeCells count="2">
    <mergeCell ref="A3:D3"/>
    <mergeCell ref="A4:D4"/>
  </mergeCells>
  <hyperlinks>
    <hyperlink ref="C45" r:id="rId1" xr:uid="{00000000-0004-0000-0000-000001000000}"/>
    <hyperlink ref="C44" r:id="rId2" xr:uid="{00000000-0004-0000-0000-000000000000}"/>
    <hyperlink ref="C38" r:id="rId3" xr:uid="{684DCF3B-A9A9-4713-8293-02F67A59A702}"/>
    <hyperlink ref="C36" r:id="rId4" xr:uid="{9AB325FA-834C-439B-8FDC-378D5BCB0EE4}"/>
  </hyperlinks>
  <pageMargins left="0.44" right="0.35" top="0.41" bottom="0.75" header="0.3" footer="0.3"/>
  <pageSetup paperSize="9" orientation="portrait" r:id="rId5"/>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Estimator - Reconfig Lots</vt:lpstr>
    </vt:vector>
  </TitlesOfParts>
  <Manager/>
  <Company>Logan City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Subdivision project cost estimator</dc:title>
  <dc:subject/>
  <dc:creator>Logan City Council</dc:creator>
  <cp:keywords/>
  <dc:description/>
  <cp:lastModifiedBy>Lawie, Cheryl</cp:lastModifiedBy>
  <cp:revision/>
  <dcterms:created xsi:type="dcterms:W3CDTF">2017-09-21T05:42:35Z</dcterms:created>
  <dcterms:modified xsi:type="dcterms:W3CDTF">2025-09-05T06:16:22Z</dcterms:modified>
  <cp:category/>
  <cp:contentStatus/>
</cp:coreProperties>
</file>